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0"/>
  <workbookPr/>
  <mc:AlternateContent xmlns:mc="http://schemas.openxmlformats.org/markup-compatibility/2006">
    <mc:Choice Requires="x15">
      <x15ac:absPath xmlns:x15ac="http://schemas.microsoft.com/office/spreadsheetml/2010/11/ac" url="/Users/mateo/Library/Mobile Documents/com~apple~CloudDocs/CESSA/4º Semestre/Ingeniería de Costos/"/>
    </mc:Choice>
  </mc:AlternateContent>
  <xr:revisionPtr revIDLastSave="0" documentId="13_ncr:1_{F7D0C374-4684-DF4C-9354-A77D5A164F20}" xr6:coauthVersionLast="47" xr6:coauthVersionMax="47" xr10:uidLastSave="{00000000-0000-0000-0000-000000000000}"/>
  <bookViews>
    <workbookView xWindow="140" yWindow="660" windowWidth="16500" windowHeight="19280" xr2:uid="{00000000-000D-0000-FFFF-FFFF00000000}"/>
  </bookViews>
  <sheets>
    <sheet name="R. Estandar" sheetId="1" r:id="rId1"/>
    <sheet name="Costo unitario" sheetId="3" r:id="rId2"/>
    <sheet name="P. Rend" sheetId="2" r:id="rId3"/>
  </sheets>
  <definedNames>
    <definedName name="Costos">'Costo unitario'!$A$9:$F$20</definedName>
    <definedName name="Rendimiento">'P. Rend'!$A$6:$H$9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1" l="1"/>
  <c r="F27" i="1"/>
  <c r="F26" i="1"/>
  <c r="B7" i="1"/>
  <c r="F14" i="1"/>
  <c r="F15" i="1"/>
  <c r="F16" i="1"/>
  <c r="F17" i="1"/>
  <c r="F18" i="1"/>
  <c r="F19" i="1"/>
  <c r="F20" i="1"/>
  <c r="F21" i="1"/>
  <c r="F22" i="1"/>
  <c r="F23" i="1"/>
  <c r="F13" i="1"/>
  <c r="E14" i="1"/>
  <c r="E15" i="1"/>
  <c r="E16" i="1"/>
  <c r="E17" i="1"/>
  <c r="E18" i="1"/>
  <c r="E19" i="1"/>
  <c r="E20" i="1"/>
  <c r="E21" i="1"/>
  <c r="E22" i="1"/>
  <c r="E23" i="1"/>
  <c r="E13" i="1"/>
  <c r="H8" i="2"/>
  <c r="H9" i="2"/>
  <c r="H7" i="2"/>
  <c r="G7" i="2"/>
  <c r="G8" i="2"/>
  <c r="G9" i="2"/>
  <c r="G6" i="2"/>
  <c r="D9" i="2"/>
  <c r="D7" i="2"/>
  <c r="D6" i="2"/>
  <c r="E8" i="2"/>
  <c r="E6" i="2"/>
  <c r="F11" i="3"/>
  <c r="F12" i="3"/>
  <c r="F13" i="3"/>
  <c r="F14" i="3"/>
  <c r="F15" i="3"/>
  <c r="F16" i="3"/>
  <c r="F17" i="3"/>
  <c r="F18" i="3"/>
  <c r="F19" i="3"/>
  <c r="F20" i="3"/>
  <c r="F10" i="3"/>
  <c r="B27" i="1"/>
  <c r="F9" i="3"/>
  <c r="E12" i="1" s="1"/>
  <c r="D13" i="1" l="1"/>
  <c r="J12" i="1"/>
  <c r="D12" i="1" s="1"/>
  <c r="F12" i="1" s="1"/>
  <c r="D23" i="1"/>
  <c r="D18" i="1"/>
  <c r="D15" i="1"/>
  <c r="D21" i="1"/>
  <c r="D20" i="1"/>
  <c r="D17" i="1"/>
  <c r="D14" i="1"/>
  <c r="D22" i="1"/>
  <c r="D19" i="1"/>
  <c r="D16" i="1"/>
  <c r="F24" i="1" l="1"/>
</calcChain>
</file>

<file path=xl/sharedStrings.xml><?xml version="1.0" encoding="utf-8"?>
<sst xmlns="http://schemas.openxmlformats.org/spreadsheetml/2006/main" count="117" uniqueCount="70">
  <si>
    <t>CREMA DE NUEZ</t>
  </si>
  <si>
    <t>Rendimiento:</t>
  </si>
  <si>
    <t>litro</t>
  </si>
  <si>
    <t>Tipo de receta:</t>
  </si>
  <si>
    <t>ESTÁNDAR</t>
  </si>
  <si>
    <t>Unidad:</t>
  </si>
  <si>
    <t>PORCIÓN</t>
  </si>
  <si>
    <t>Tamaño de la porción:</t>
  </si>
  <si>
    <t>Número de porciones:</t>
  </si>
  <si>
    <t>Clasificación:</t>
  </si>
  <si>
    <t>CREMAS</t>
  </si>
  <si>
    <t>% de</t>
  </si>
  <si>
    <t>Costo</t>
  </si>
  <si>
    <t>Ingrediente</t>
  </si>
  <si>
    <t>Cantidad</t>
  </si>
  <si>
    <t>Unidad</t>
  </si>
  <si>
    <t>Rendimiento</t>
  </si>
  <si>
    <t>unitario</t>
  </si>
  <si>
    <t>Importe</t>
  </si>
  <si>
    <t>Harina de trigo</t>
  </si>
  <si>
    <t>k</t>
  </si>
  <si>
    <t>Nuez en mitades</t>
  </si>
  <si>
    <t>Consomé de pollo en polvo</t>
  </si>
  <si>
    <t>Sal en grano</t>
  </si>
  <si>
    <t>Leche en polvo</t>
  </si>
  <si>
    <t xml:space="preserve">Ajo </t>
  </si>
  <si>
    <t>Apio</t>
  </si>
  <si>
    <t>Agua</t>
  </si>
  <si>
    <t>l</t>
  </si>
  <si>
    <t>Poro</t>
  </si>
  <si>
    <t>Zanahoria</t>
  </si>
  <si>
    <t xml:space="preserve">Crema </t>
  </si>
  <si>
    <t>L</t>
  </si>
  <si>
    <t>Mantequilla</t>
  </si>
  <si>
    <t>Costo total</t>
  </si>
  <si>
    <t>Costo unitario</t>
  </si>
  <si>
    <t>Precio de Venta con IVA</t>
  </si>
  <si>
    <t>Precio de venta</t>
  </si>
  <si>
    <t>Utilidad</t>
  </si>
  <si>
    <t>% de costo</t>
  </si>
  <si>
    <t>% de utilidad</t>
  </si>
  <si>
    <t>COSTO  UNITARIO  DE  MATERIA  PRIMA</t>
  </si>
  <si>
    <t>PRECIO</t>
  </si>
  <si>
    <t>UNIDAD</t>
  </si>
  <si>
    <t>COSTO</t>
  </si>
  <si>
    <t>INGREDIENTE</t>
  </si>
  <si>
    <t>PRESENTACIÓN</t>
  </si>
  <si>
    <t>DE</t>
  </si>
  <si>
    <t>UNITARIO</t>
  </si>
  <si>
    <t>RECETA</t>
  </si>
  <si>
    <t>Bolsa de 5.000 K</t>
  </si>
  <si>
    <t>Bolsa de 3.000 K</t>
  </si>
  <si>
    <t>Bote de 5.000 K</t>
  </si>
  <si>
    <t>Bolsa de 1.000 K</t>
  </si>
  <si>
    <t>Bolsa de 1.000 k</t>
  </si>
  <si>
    <t>Pieza de 1.150 K</t>
  </si>
  <si>
    <t>pieza de 0.480 K</t>
  </si>
  <si>
    <t>Bolsa de 3.750 K</t>
  </si>
  <si>
    <t>Bote de 3.850 L</t>
  </si>
  <si>
    <t>Barra de 1.500 K</t>
  </si>
  <si>
    <t>Garrafón de 20.000 L</t>
  </si>
  <si>
    <t>PRUEBAS DE RENDIMIENTO</t>
  </si>
  <si>
    <t>Peso</t>
  </si>
  <si>
    <t xml:space="preserve">Peso </t>
  </si>
  <si>
    <t xml:space="preserve">Peso de la </t>
  </si>
  <si>
    <t xml:space="preserve">% de </t>
  </si>
  <si>
    <t>Materia Prima</t>
  </si>
  <si>
    <t>Bruto</t>
  </si>
  <si>
    <t>Neto</t>
  </si>
  <si>
    <t>Merma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</si>
</sst>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0.000"/>
  </numFmts>
  <fonts count="9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i/>
      <sz val="24"/>
      <color indexed="9"/>
      <name val="Calibri"/>
    </font>
    <font>
      <sz val="14"/>
      <name val="Calibri"/>
    </font>
    <font>
      <b/>
      <sz val="14"/>
      <name val="Calibri"/>
    </font>
    <font>
      <b/>
      <i/>
      <sz val="14"/>
      <color indexed="9"/>
      <name val="Calibri"/>
    </font>
    <font>
      <sz val="14"/>
      <color indexed="12"/>
      <name val="Calibri"/>
    </font>
    <font>
      <sz val="14"/>
      <color theme="0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4" fillId="0" borderId="0" xfId="0" applyFont="1"/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5" fillId="0" borderId="4" xfId="0" applyFont="1" applyBorder="1"/>
    <xf numFmtId="165" fontId="5" fillId="0" borderId="0" xfId="0" applyNumberFormat="1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5" xfId="0" applyFont="1" applyBorder="1"/>
    <xf numFmtId="0" fontId="5" fillId="0" borderId="6" xfId="0" applyFont="1" applyBorder="1"/>
    <xf numFmtId="0" fontId="5" fillId="0" borderId="5" xfId="0" applyFont="1" applyBorder="1" applyAlignment="1">
      <alignment horizontal="right"/>
    </xf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6" fillId="2" borderId="10" xfId="0" applyFont="1" applyFill="1" applyBorder="1"/>
    <xf numFmtId="0" fontId="6" fillId="2" borderId="10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11" xfId="0" applyFont="1" applyBorder="1"/>
    <xf numFmtId="165" fontId="4" fillId="0" borderId="11" xfId="0" applyNumberFormat="1" applyFont="1" applyBorder="1" applyAlignment="1">
      <alignment horizontal="right"/>
    </xf>
    <xf numFmtId="165" fontId="4" fillId="0" borderId="11" xfId="0" applyNumberFormat="1" applyFont="1" applyBorder="1" applyAlignment="1">
      <alignment horizontal="center"/>
    </xf>
    <xf numFmtId="9" fontId="4" fillId="0" borderId="11" xfId="2" applyFont="1" applyBorder="1" applyAlignment="1"/>
    <xf numFmtId="164" fontId="4" fillId="0" borderId="11" xfId="1" applyFont="1" applyBorder="1" applyAlignment="1">
      <alignment horizontal="center"/>
    </xf>
    <xf numFmtId="164" fontId="4" fillId="0" borderId="11" xfId="1" applyFont="1" applyBorder="1"/>
    <xf numFmtId="0" fontId="4" fillId="0" borderId="12" xfId="0" applyFont="1" applyBorder="1"/>
    <xf numFmtId="165" fontId="4" fillId="0" borderId="12" xfId="0" applyNumberFormat="1" applyFont="1" applyBorder="1" applyAlignment="1">
      <alignment horizontal="right"/>
    </xf>
    <xf numFmtId="0" fontId="4" fillId="0" borderId="12" xfId="0" applyFont="1" applyBorder="1" applyAlignment="1">
      <alignment horizontal="center"/>
    </xf>
    <xf numFmtId="164" fontId="4" fillId="0" borderId="12" xfId="1" applyFont="1" applyBorder="1"/>
    <xf numFmtId="0" fontId="7" fillId="0" borderId="0" xfId="0" applyFont="1"/>
    <xf numFmtId="165" fontId="4" fillId="0" borderId="12" xfId="0" applyNumberFormat="1" applyFont="1" applyBorder="1"/>
    <xf numFmtId="0" fontId="6" fillId="2" borderId="13" xfId="0" applyFont="1" applyFill="1" applyBorder="1"/>
    <xf numFmtId="0" fontId="6" fillId="2" borderId="14" xfId="0" applyFont="1" applyFill="1" applyBorder="1"/>
    <xf numFmtId="0" fontId="6" fillId="2" borderId="15" xfId="0" applyFont="1" applyFill="1" applyBorder="1" applyAlignment="1">
      <alignment horizontal="right"/>
    </xf>
    <xf numFmtId="164" fontId="4" fillId="0" borderId="15" xfId="1" applyFont="1" applyBorder="1"/>
    <xf numFmtId="164" fontId="4" fillId="0" borderId="0" xfId="1" applyFont="1"/>
    <xf numFmtId="0" fontId="8" fillId="3" borderId="12" xfId="0" applyFont="1" applyFill="1" applyBorder="1"/>
    <xf numFmtId="9" fontId="4" fillId="0" borderId="12" xfId="2" applyFont="1" applyBorder="1"/>
    <xf numFmtId="44" fontId="5" fillId="0" borderId="0" xfId="1" applyNumberFormat="1" applyFont="1" applyAlignment="1">
      <alignment horizontal="center"/>
    </xf>
    <xf numFmtId="44" fontId="5" fillId="0" borderId="0" xfId="1" applyNumberFormat="1" applyFont="1"/>
    <xf numFmtId="44" fontId="6" fillId="2" borderId="10" xfId="1" applyNumberFormat="1" applyFont="1" applyFill="1" applyBorder="1" applyAlignment="1">
      <alignment horizontal="center"/>
    </xf>
    <xf numFmtId="0" fontId="6" fillId="2" borderId="17" xfId="0" applyFont="1" applyFill="1" applyBorder="1"/>
    <xf numFmtId="0" fontId="6" fillId="2" borderId="17" xfId="0" applyFont="1" applyFill="1" applyBorder="1" applyAlignment="1">
      <alignment horizontal="left"/>
    </xf>
    <xf numFmtId="44" fontId="6" fillId="2" borderId="17" xfId="1" applyNumberFormat="1" applyFont="1" applyFill="1" applyBorder="1" applyAlignment="1">
      <alignment horizontal="center"/>
    </xf>
    <xf numFmtId="0" fontId="6" fillId="2" borderId="17" xfId="0" applyFont="1" applyFill="1" applyBorder="1" applyAlignment="1">
      <alignment horizontal="center"/>
    </xf>
    <xf numFmtId="0" fontId="6" fillId="2" borderId="11" xfId="0" applyFont="1" applyFill="1" applyBorder="1"/>
    <xf numFmtId="44" fontId="6" fillId="2" borderId="11" xfId="1" applyNumberFormat="1" applyFont="1" applyFill="1" applyBorder="1" applyAlignment="1">
      <alignment horizontal="center"/>
    </xf>
    <xf numFmtId="44" fontId="4" fillId="0" borderId="12" xfId="1" applyNumberFormat="1" applyFont="1" applyBorder="1" applyAlignment="1">
      <alignment horizontal="center"/>
    </xf>
    <xf numFmtId="44" fontId="4" fillId="0" borderId="12" xfId="1" applyNumberFormat="1" applyFont="1" applyBorder="1"/>
    <xf numFmtId="44" fontId="4" fillId="0" borderId="11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44" fontId="4" fillId="0" borderId="11" xfId="1" applyNumberFormat="1" applyFont="1" applyBorder="1"/>
    <xf numFmtId="164" fontId="4" fillId="0" borderId="16" xfId="0" applyNumberFormat="1" applyFont="1" applyBorder="1"/>
    <xf numFmtId="9" fontId="4" fillId="0" borderId="0" xfId="2" applyFont="1"/>
    <xf numFmtId="0" fontId="6" fillId="2" borderId="13" xfId="0" applyFont="1" applyFill="1" applyBorder="1" applyAlignment="1">
      <alignment horizontal="right"/>
    </xf>
    <xf numFmtId="0" fontId="6" fillId="2" borderId="14" xfId="0" applyFont="1" applyFill="1" applyBorder="1" applyAlignment="1">
      <alignment horizontal="right"/>
    </xf>
    <xf numFmtId="0" fontId="6" fillId="2" borderId="15" xfId="0" applyFont="1" applyFill="1" applyBorder="1" applyAlignment="1">
      <alignment horizontal="right"/>
    </xf>
    <xf numFmtId="0" fontId="3" fillId="2" borderId="18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9" fontId="4" fillId="0" borderId="12" xfId="2" applyNumberFormat="1" applyFont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0"/>
  <sheetViews>
    <sheetView tabSelected="1" workbookViewId="0">
      <selection activeCell="F29" sqref="F29"/>
    </sheetView>
  </sheetViews>
  <sheetFormatPr baseColWidth="10" defaultColWidth="10.83203125" defaultRowHeight="19" x14ac:dyDescent="0.25"/>
  <cols>
    <col min="1" max="1" width="34.6640625" style="1" customWidth="1"/>
    <col min="2" max="2" width="16.6640625" style="1" customWidth="1"/>
    <col min="3" max="3" width="10.83203125" style="1"/>
    <col min="4" max="4" width="14.5" style="1" customWidth="1"/>
    <col min="5" max="6" width="16.6640625" style="1" customWidth="1"/>
    <col min="7" max="7" width="4.83203125" style="1" customWidth="1"/>
    <col min="8" max="9" width="10.83203125" style="1"/>
    <col min="10" max="10" width="15.1640625" style="1" bestFit="1" customWidth="1"/>
    <col min="11" max="16384" width="10.83203125" style="1"/>
  </cols>
  <sheetData>
    <row r="1" spans="1:10" ht="32" thickBot="1" x14ac:dyDescent="0.4">
      <c r="A1" s="58" t="s">
        <v>0</v>
      </c>
      <c r="B1" s="59"/>
      <c r="C1" s="59"/>
      <c r="D1" s="59"/>
      <c r="E1" s="59"/>
      <c r="F1" s="60"/>
    </row>
    <row r="2" spans="1:10" ht="20" thickBot="1" x14ac:dyDescent="0.3"/>
    <row r="3" spans="1:10" ht="20" thickBot="1" x14ac:dyDescent="0.3">
      <c r="A3" s="2"/>
      <c r="B3" s="3"/>
      <c r="C3" s="3"/>
      <c r="D3" s="3"/>
      <c r="E3" s="3"/>
      <c r="F3" s="4"/>
    </row>
    <row r="4" spans="1:10" ht="20.25" customHeight="1" thickBot="1" x14ac:dyDescent="0.3">
      <c r="A4" s="5" t="s">
        <v>1</v>
      </c>
      <c r="B4" s="6">
        <v>1.75</v>
      </c>
      <c r="C4" s="7" t="s">
        <v>2</v>
      </c>
      <c r="D4" s="7"/>
      <c r="E4" s="8" t="s">
        <v>3</v>
      </c>
      <c r="F4" s="9" t="s">
        <v>4</v>
      </c>
    </row>
    <row r="5" spans="1:10" ht="20.25" customHeight="1" x14ac:dyDescent="0.25">
      <c r="A5" s="5" t="s">
        <v>5</v>
      </c>
      <c r="B5" s="8" t="s">
        <v>6</v>
      </c>
      <c r="C5" s="7"/>
      <c r="D5" s="7"/>
      <c r="E5" s="7"/>
      <c r="F5" s="10"/>
    </row>
    <row r="6" spans="1:10" ht="20.25" customHeight="1" thickBot="1" x14ac:dyDescent="0.3">
      <c r="A6" s="5" t="s">
        <v>7</v>
      </c>
      <c r="B6" s="6">
        <v>0.17499999999999999</v>
      </c>
      <c r="C6" s="7" t="s">
        <v>2</v>
      </c>
      <c r="D6" s="7"/>
      <c r="E6" s="7"/>
      <c r="F6" s="10"/>
    </row>
    <row r="7" spans="1:10" ht="20.25" customHeight="1" thickBot="1" x14ac:dyDescent="0.3">
      <c r="A7" s="5" t="s">
        <v>8</v>
      </c>
      <c r="B7" s="11">
        <f>B4/B6</f>
        <v>10</v>
      </c>
      <c r="C7" s="7"/>
      <c r="D7" s="7"/>
      <c r="E7" s="8" t="s">
        <v>9</v>
      </c>
      <c r="F7" s="9" t="s">
        <v>10</v>
      </c>
    </row>
    <row r="8" spans="1:10" ht="20" thickBot="1" x14ac:dyDescent="0.3">
      <c r="A8" s="12"/>
      <c r="B8" s="13"/>
      <c r="C8" s="13"/>
      <c r="D8" s="13"/>
      <c r="E8" s="13"/>
      <c r="F8" s="14"/>
    </row>
    <row r="10" spans="1:10" x14ac:dyDescent="0.25">
      <c r="A10" s="15"/>
      <c r="B10" s="15"/>
      <c r="C10" s="15"/>
      <c r="D10" s="16" t="s">
        <v>11</v>
      </c>
      <c r="E10" s="16" t="s">
        <v>12</v>
      </c>
      <c r="F10" s="15"/>
    </row>
    <row r="11" spans="1:10" s="19" customFormat="1" x14ac:dyDescent="0.25">
      <c r="A11" s="17" t="s">
        <v>13</v>
      </c>
      <c r="B11" s="18" t="s">
        <v>14</v>
      </c>
      <c r="C11" s="18" t="s">
        <v>15</v>
      </c>
      <c r="D11" s="18" t="s">
        <v>16</v>
      </c>
      <c r="E11" s="18" t="s">
        <v>17</v>
      </c>
      <c r="F11" s="18" t="s">
        <v>18</v>
      </c>
    </row>
    <row r="12" spans="1:10" ht="21" customHeight="1" x14ac:dyDescent="0.25">
      <c r="A12" s="20" t="s">
        <v>19</v>
      </c>
      <c r="B12" s="21">
        <v>0.1</v>
      </c>
      <c r="C12" s="22" t="s">
        <v>20</v>
      </c>
      <c r="D12" s="54">
        <f t="shared" ref="D12:D23" si="0">IF(J12=FALSE,1,VLOOKUP(A12,Rendimiento,7,FALSE))</f>
        <v>1</v>
      </c>
      <c r="E12" s="24">
        <f>VLOOKUP(A12,Costos,6,FALSE)</f>
        <v>7.7</v>
      </c>
      <c r="F12" s="25">
        <f>+(B12*E12)/D12</f>
        <v>0.77</v>
      </c>
      <c r="J12" s="23" t="b">
        <f>COUNTIF(Rendimiento,A12)&gt;0</f>
        <v>0</v>
      </c>
    </row>
    <row r="13" spans="1:10" ht="21" customHeight="1" x14ac:dyDescent="0.25">
      <c r="A13" s="20" t="s">
        <v>21</v>
      </c>
      <c r="B13" s="21">
        <v>0.2</v>
      </c>
      <c r="C13" s="22" t="s">
        <v>20</v>
      </c>
      <c r="D13" s="54">
        <f t="shared" si="0"/>
        <v>1</v>
      </c>
      <c r="E13" s="24">
        <f>VLOOKUP(A13,Costos,6,FALSE)</f>
        <v>91</v>
      </c>
      <c r="F13" s="25">
        <f>(E13*B13)/D13</f>
        <v>18.2</v>
      </c>
      <c r="J13" s="23"/>
    </row>
    <row r="14" spans="1:10" ht="21" customHeight="1" x14ac:dyDescent="0.25">
      <c r="A14" s="20" t="s">
        <v>22</v>
      </c>
      <c r="B14" s="21">
        <v>0.01</v>
      </c>
      <c r="C14" s="22" t="s">
        <v>20</v>
      </c>
      <c r="D14" s="54">
        <f t="shared" si="0"/>
        <v>1</v>
      </c>
      <c r="E14" s="24">
        <f>VLOOKUP(A14,Costos,6,FALSE)</f>
        <v>70</v>
      </c>
      <c r="F14" s="25">
        <f t="shared" ref="F14:F23" si="1">(E14*B14)/D14</f>
        <v>0.70000000000000007</v>
      </c>
      <c r="J14" s="23"/>
    </row>
    <row r="15" spans="1:10" ht="21" customHeight="1" x14ac:dyDescent="0.25">
      <c r="A15" s="26" t="s">
        <v>23</v>
      </c>
      <c r="B15" s="27">
        <v>5.0000000000000001E-3</v>
      </c>
      <c r="C15" s="28" t="s">
        <v>20</v>
      </c>
      <c r="D15" s="54">
        <f t="shared" si="0"/>
        <v>1</v>
      </c>
      <c r="E15" s="24">
        <f>VLOOKUP(A15,Costos,6,FALSE)</f>
        <v>8.35</v>
      </c>
      <c r="F15" s="25">
        <f t="shared" si="1"/>
        <v>4.1750000000000002E-2</v>
      </c>
      <c r="J15" s="23"/>
    </row>
    <row r="16" spans="1:10" s="30" customFormat="1" ht="21" customHeight="1" x14ac:dyDescent="0.25">
      <c r="A16" s="26" t="s">
        <v>24</v>
      </c>
      <c r="B16" s="27">
        <v>0.1</v>
      </c>
      <c r="C16" s="28" t="s">
        <v>20</v>
      </c>
      <c r="D16" s="54">
        <f t="shared" si="0"/>
        <v>1</v>
      </c>
      <c r="E16" s="24">
        <f>VLOOKUP(A16,Costos,6,FALSE)</f>
        <v>50</v>
      </c>
      <c r="F16" s="25">
        <f t="shared" si="1"/>
        <v>5</v>
      </c>
      <c r="J16" s="23"/>
    </row>
    <row r="17" spans="1:10" ht="21" customHeight="1" x14ac:dyDescent="0.25">
      <c r="A17" s="26" t="s">
        <v>25</v>
      </c>
      <c r="B17" s="27">
        <v>3.0000000000000001E-3</v>
      </c>
      <c r="C17" s="28" t="s">
        <v>20</v>
      </c>
      <c r="D17" s="54">
        <f t="shared" si="0"/>
        <v>1</v>
      </c>
      <c r="E17" s="24">
        <f>VLOOKUP(A17,Costos,6,FALSE)</f>
        <v>47.5</v>
      </c>
      <c r="F17" s="25">
        <f t="shared" si="1"/>
        <v>0.14250000000000002</v>
      </c>
      <c r="J17" s="23"/>
    </row>
    <row r="18" spans="1:10" ht="21" customHeight="1" x14ac:dyDescent="0.25">
      <c r="A18" s="26" t="s">
        <v>26</v>
      </c>
      <c r="B18" s="27">
        <v>0.05</v>
      </c>
      <c r="C18" s="28" t="s">
        <v>20</v>
      </c>
      <c r="D18" s="54">
        <f t="shared" si="0"/>
        <v>1</v>
      </c>
      <c r="E18" s="24">
        <f>VLOOKUP(A18,Costos,6,FALSE)</f>
        <v>46.304347826086961</v>
      </c>
      <c r="F18" s="25">
        <f t="shared" si="1"/>
        <v>2.3152173913043481</v>
      </c>
      <c r="J18" s="23"/>
    </row>
    <row r="19" spans="1:10" ht="21" customHeight="1" x14ac:dyDescent="0.25">
      <c r="A19" s="26" t="s">
        <v>27</v>
      </c>
      <c r="B19" s="27">
        <v>1</v>
      </c>
      <c r="C19" s="28" t="s">
        <v>28</v>
      </c>
      <c r="D19" s="54">
        <f t="shared" si="0"/>
        <v>1</v>
      </c>
      <c r="E19" s="24">
        <f>VLOOKUP(A19,Costos,6,FALSE)</f>
        <v>1.2250000000000001</v>
      </c>
      <c r="F19" s="25">
        <f t="shared" si="1"/>
        <v>1.2250000000000001</v>
      </c>
      <c r="J19" s="23"/>
    </row>
    <row r="20" spans="1:10" ht="21" customHeight="1" x14ac:dyDescent="0.25">
      <c r="A20" s="26" t="s">
        <v>29</v>
      </c>
      <c r="B20" s="27">
        <v>0.05</v>
      </c>
      <c r="C20" s="28" t="s">
        <v>20</v>
      </c>
      <c r="D20" s="54">
        <f t="shared" si="0"/>
        <v>1</v>
      </c>
      <c r="E20" s="24">
        <f>VLOOKUP(A20,Costos,6,FALSE)</f>
        <v>57.291666666666671</v>
      </c>
      <c r="F20" s="25">
        <f t="shared" si="1"/>
        <v>2.8645833333333339</v>
      </c>
      <c r="J20" s="23"/>
    </row>
    <row r="21" spans="1:10" ht="21" customHeight="1" x14ac:dyDescent="0.25">
      <c r="A21" s="26" t="s">
        <v>30</v>
      </c>
      <c r="B21" s="31">
        <v>0.05</v>
      </c>
      <c r="C21" s="28" t="s">
        <v>20</v>
      </c>
      <c r="D21" s="54">
        <f t="shared" si="0"/>
        <v>1</v>
      </c>
      <c r="E21" s="24">
        <f>VLOOKUP(A21,Costos,6,FALSE)</f>
        <v>7.666666666666667</v>
      </c>
      <c r="F21" s="25">
        <f t="shared" si="1"/>
        <v>0.38333333333333336</v>
      </c>
      <c r="J21" s="23"/>
    </row>
    <row r="22" spans="1:10" ht="21" customHeight="1" x14ac:dyDescent="0.25">
      <c r="A22" s="26" t="s">
        <v>31</v>
      </c>
      <c r="B22" s="27">
        <v>0.25</v>
      </c>
      <c r="C22" s="28" t="s">
        <v>32</v>
      </c>
      <c r="D22" s="54">
        <f t="shared" si="0"/>
        <v>1</v>
      </c>
      <c r="E22" s="24">
        <f>VLOOKUP(A22,Costos,6,FALSE)</f>
        <v>41.558441558441558</v>
      </c>
      <c r="F22" s="25">
        <f t="shared" si="1"/>
        <v>10.38961038961039</v>
      </c>
      <c r="J22" s="23"/>
    </row>
    <row r="23" spans="1:10" ht="21" customHeight="1" x14ac:dyDescent="0.25">
      <c r="A23" s="26" t="s">
        <v>33</v>
      </c>
      <c r="B23" s="31">
        <v>0.1</v>
      </c>
      <c r="C23" s="28" t="s">
        <v>20</v>
      </c>
      <c r="D23" s="54">
        <f t="shared" si="0"/>
        <v>1</v>
      </c>
      <c r="E23" s="24">
        <f>VLOOKUP(A23,Costos,6,FALSE)</f>
        <v>92</v>
      </c>
      <c r="F23" s="25">
        <f t="shared" si="1"/>
        <v>9.2000000000000011</v>
      </c>
      <c r="J23" s="23"/>
    </row>
    <row r="24" spans="1:10" ht="21" customHeight="1" x14ac:dyDescent="0.25">
      <c r="C24" s="32"/>
      <c r="D24" s="33"/>
      <c r="E24" s="34" t="s">
        <v>34</v>
      </c>
      <c r="F24" s="35">
        <f>SUM(F12:F23)</f>
        <v>51.231994447581407</v>
      </c>
    </row>
    <row r="25" spans="1:10" ht="21" customHeight="1" x14ac:dyDescent="0.25">
      <c r="E25" s="8"/>
      <c r="F25" s="36"/>
    </row>
    <row r="26" spans="1:10" ht="21" customHeight="1" thickBot="1" x14ac:dyDescent="0.3">
      <c r="C26" s="55" t="s">
        <v>35</v>
      </c>
      <c r="D26" s="56"/>
      <c r="E26" s="57"/>
      <c r="F26" s="49">
        <f>F24/B7</f>
        <v>5.123199444758141</v>
      </c>
    </row>
    <row r="27" spans="1:10" ht="20" thickBot="1" x14ac:dyDescent="0.3">
      <c r="A27" s="37" t="s">
        <v>36</v>
      </c>
      <c r="B27" s="53">
        <f>F27*1.16</f>
        <v>25.83874502573671</v>
      </c>
      <c r="C27" s="56" t="s">
        <v>37</v>
      </c>
      <c r="D27" s="56"/>
      <c r="E27" s="57"/>
      <c r="F27" s="29">
        <f>F26/F29</f>
        <v>22.274780194600613</v>
      </c>
    </row>
    <row r="28" spans="1:10" x14ac:dyDescent="0.25">
      <c r="C28" s="55" t="s">
        <v>38</v>
      </c>
      <c r="D28" s="56"/>
      <c r="E28" s="57"/>
      <c r="F28" s="29">
        <f>F27-F26</f>
        <v>17.151580749842473</v>
      </c>
    </row>
    <row r="29" spans="1:10" x14ac:dyDescent="0.25">
      <c r="C29" s="55" t="s">
        <v>39</v>
      </c>
      <c r="D29" s="56"/>
      <c r="E29" s="57"/>
      <c r="F29" s="38">
        <v>0.23</v>
      </c>
    </row>
    <row r="30" spans="1:10" x14ac:dyDescent="0.25">
      <c r="C30" s="55" t="s">
        <v>40</v>
      </c>
      <c r="D30" s="56"/>
      <c r="E30" s="57"/>
      <c r="F30" s="38">
        <v>0.77</v>
      </c>
    </row>
  </sheetData>
  <mergeCells count="6">
    <mergeCell ref="C30:E30"/>
    <mergeCell ref="C26:E26"/>
    <mergeCell ref="A1:F1"/>
    <mergeCell ref="C27:E27"/>
    <mergeCell ref="C28:E28"/>
    <mergeCell ref="C29:E29"/>
  </mergeCells>
  <phoneticPr fontId="2" type="noConversion"/>
  <pageMargins left="0.96" right="0.75" top="0.81" bottom="0.63" header="0" footer="0"/>
  <pageSetup scale="7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22"/>
  <sheetViews>
    <sheetView workbookViewId="0">
      <selection activeCell="F20" sqref="A9:F20"/>
    </sheetView>
  </sheetViews>
  <sheetFormatPr baseColWidth="10" defaultColWidth="10.83203125" defaultRowHeight="19" x14ac:dyDescent="0.25"/>
  <cols>
    <col min="1" max="1" width="38.1640625" style="1" customWidth="1"/>
    <col min="2" max="2" width="29.1640625" style="1" customWidth="1"/>
    <col min="3" max="3" width="15.83203125" style="1" customWidth="1"/>
    <col min="4" max="4" width="10.83203125" style="1"/>
    <col min="5" max="5" width="17.33203125" style="1" customWidth="1"/>
    <col min="6" max="6" width="16" style="1" customWidth="1"/>
    <col min="7" max="16384" width="10.83203125" style="1"/>
  </cols>
  <sheetData>
    <row r="1" spans="1:6" ht="32" thickBot="1" x14ac:dyDescent="0.4">
      <c r="A1" s="58" t="s">
        <v>41</v>
      </c>
      <c r="B1" s="59"/>
      <c r="C1" s="59"/>
      <c r="D1" s="59"/>
      <c r="E1" s="59"/>
      <c r="F1" s="60"/>
    </row>
    <row r="2" spans="1:6" x14ac:dyDescent="0.25">
      <c r="A2" s="7"/>
      <c r="B2" s="7"/>
      <c r="C2" s="39"/>
      <c r="D2" s="7"/>
      <c r="E2" s="19"/>
      <c r="F2" s="40"/>
    </row>
    <row r="3" spans="1:6" x14ac:dyDescent="0.25">
      <c r="A3" s="7"/>
      <c r="B3" s="7"/>
      <c r="C3" s="39"/>
      <c r="D3" s="7"/>
      <c r="E3" s="19"/>
      <c r="F3" s="40"/>
    </row>
    <row r="4" spans="1:6" x14ac:dyDescent="0.25">
      <c r="A4" s="15"/>
      <c r="B4" s="16"/>
      <c r="C4" s="41" t="s">
        <v>42</v>
      </c>
      <c r="D4" s="7"/>
      <c r="E4" s="16" t="s">
        <v>43</v>
      </c>
      <c r="F4" s="41" t="s">
        <v>44</v>
      </c>
    </row>
    <row r="5" spans="1:6" x14ac:dyDescent="0.25">
      <c r="A5" s="42" t="s">
        <v>45</v>
      </c>
      <c r="B5" s="43" t="s">
        <v>46</v>
      </c>
      <c r="C5" s="44"/>
      <c r="D5" s="7"/>
      <c r="E5" s="45" t="s">
        <v>47</v>
      </c>
      <c r="F5" s="44" t="s">
        <v>48</v>
      </c>
    </row>
    <row r="6" spans="1:6" x14ac:dyDescent="0.25">
      <c r="A6" s="46"/>
      <c r="B6" s="46"/>
      <c r="C6" s="47"/>
      <c r="D6" s="7"/>
      <c r="E6" s="18" t="s">
        <v>49</v>
      </c>
      <c r="F6" s="47"/>
    </row>
    <row r="7" spans="1:6" x14ac:dyDescent="0.25">
      <c r="A7" s="7"/>
      <c r="B7" s="7"/>
      <c r="C7" s="39"/>
      <c r="D7" s="7"/>
      <c r="E7" s="19"/>
      <c r="F7" s="40"/>
    </row>
    <row r="8" spans="1:6" x14ac:dyDescent="0.25">
      <c r="A8" s="7"/>
      <c r="B8" s="7"/>
      <c r="C8" s="39"/>
      <c r="D8" s="7"/>
      <c r="E8" s="19"/>
      <c r="F8" s="40"/>
    </row>
    <row r="9" spans="1:6" ht="20" customHeight="1" x14ac:dyDescent="0.25">
      <c r="A9" s="26" t="s">
        <v>19</v>
      </c>
      <c r="B9" s="26" t="s">
        <v>50</v>
      </c>
      <c r="C9" s="48">
        <v>38.5</v>
      </c>
      <c r="D9" s="1">
        <v>5</v>
      </c>
      <c r="E9" s="28" t="s">
        <v>20</v>
      </c>
      <c r="F9" s="49">
        <f>C9/D9</f>
        <v>7.7</v>
      </c>
    </row>
    <row r="10" spans="1:6" ht="20" customHeight="1" x14ac:dyDescent="0.25">
      <c r="A10" s="20" t="s">
        <v>21</v>
      </c>
      <c r="B10" s="20" t="s">
        <v>51</v>
      </c>
      <c r="C10" s="50">
        <v>273</v>
      </c>
      <c r="D10" s="1">
        <v>3</v>
      </c>
      <c r="E10" s="51" t="s">
        <v>20</v>
      </c>
      <c r="F10" s="49">
        <f>C10/D10</f>
        <v>91</v>
      </c>
    </row>
    <row r="11" spans="1:6" ht="20" customHeight="1" x14ac:dyDescent="0.25">
      <c r="A11" s="20" t="s">
        <v>22</v>
      </c>
      <c r="B11" s="20" t="s">
        <v>52</v>
      </c>
      <c r="C11" s="50">
        <v>350</v>
      </c>
      <c r="D11" s="1">
        <v>5</v>
      </c>
      <c r="E11" s="51" t="s">
        <v>20</v>
      </c>
      <c r="F11" s="49">
        <f t="shared" ref="F11:F20" si="0">C11/D11</f>
        <v>70</v>
      </c>
    </row>
    <row r="12" spans="1:6" ht="20" customHeight="1" x14ac:dyDescent="0.25">
      <c r="A12" s="20" t="s">
        <v>23</v>
      </c>
      <c r="B12" s="20" t="s">
        <v>53</v>
      </c>
      <c r="C12" s="50">
        <v>8.35</v>
      </c>
      <c r="D12" s="1">
        <v>1</v>
      </c>
      <c r="E12" s="51" t="s">
        <v>20</v>
      </c>
      <c r="F12" s="49">
        <f t="shared" si="0"/>
        <v>8.35</v>
      </c>
    </row>
    <row r="13" spans="1:6" ht="20" customHeight="1" x14ac:dyDescent="0.25">
      <c r="A13" s="20" t="s">
        <v>24</v>
      </c>
      <c r="B13" s="20" t="s">
        <v>50</v>
      </c>
      <c r="C13" s="50">
        <v>250</v>
      </c>
      <c r="D13" s="1">
        <v>5</v>
      </c>
      <c r="E13" s="51" t="s">
        <v>20</v>
      </c>
      <c r="F13" s="49">
        <f t="shared" si="0"/>
        <v>50</v>
      </c>
    </row>
    <row r="14" spans="1:6" ht="20" customHeight="1" x14ac:dyDescent="0.25">
      <c r="A14" s="20" t="s">
        <v>25</v>
      </c>
      <c r="B14" s="20" t="s">
        <v>54</v>
      </c>
      <c r="C14" s="50">
        <v>47.5</v>
      </c>
      <c r="D14" s="1">
        <v>1</v>
      </c>
      <c r="E14" s="51" t="s">
        <v>20</v>
      </c>
      <c r="F14" s="49">
        <f t="shared" si="0"/>
        <v>47.5</v>
      </c>
    </row>
    <row r="15" spans="1:6" ht="20" customHeight="1" x14ac:dyDescent="0.25">
      <c r="A15" s="20" t="s">
        <v>26</v>
      </c>
      <c r="B15" s="20" t="s">
        <v>55</v>
      </c>
      <c r="C15" s="50">
        <v>53.25</v>
      </c>
      <c r="D15" s="1">
        <v>1.1499999999999999</v>
      </c>
      <c r="E15" s="51" t="s">
        <v>20</v>
      </c>
      <c r="F15" s="49">
        <f t="shared" si="0"/>
        <v>46.304347826086961</v>
      </c>
    </row>
    <row r="16" spans="1:6" ht="20" customHeight="1" x14ac:dyDescent="0.25">
      <c r="A16" s="20" t="s">
        <v>29</v>
      </c>
      <c r="B16" s="20" t="s">
        <v>56</v>
      </c>
      <c r="C16" s="50">
        <v>27.5</v>
      </c>
      <c r="D16" s="1">
        <v>0.48</v>
      </c>
      <c r="E16" s="51" t="s">
        <v>20</v>
      </c>
      <c r="F16" s="49">
        <f t="shared" si="0"/>
        <v>57.291666666666671</v>
      </c>
    </row>
    <row r="17" spans="1:6" ht="20" customHeight="1" x14ac:dyDescent="0.25">
      <c r="A17" s="20" t="s">
        <v>30</v>
      </c>
      <c r="B17" s="20" t="s">
        <v>57</v>
      </c>
      <c r="C17" s="50">
        <v>28.75</v>
      </c>
      <c r="D17" s="1">
        <v>3.75</v>
      </c>
      <c r="E17" s="51" t="s">
        <v>20</v>
      </c>
      <c r="F17" s="49">
        <f t="shared" si="0"/>
        <v>7.666666666666667</v>
      </c>
    </row>
    <row r="18" spans="1:6" ht="20" customHeight="1" x14ac:dyDescent="0.25">
      <c r="A18" s="20" t="s">
        <v>31</v>
      </c>
      <c r="B18" s="20" t="s">
        <v>58</v>
      </c>
      <c r="C18" s="50">
        <v>160</v>
      </c>
      <c r="D18" s="1">
        <v>3.85</v>
      </c>
      <c r="E18" s="51" t="s">
        <v>28</v>
      </c>
      <c r="F18" s="49">
        <f t="shared" si="0"/>
        <v>41.558441558441558</v>
      </c>
    </row>
    <row r="19" spans="1:6" ht="20" customHeight="1" x14ac:dyDescent="0.25">
      <c r="A19" s="20" t="s">
        <v>33</v>
      </c>
      <c r="B19" s="20" t="s">
        <v>59</v>
      </c>
      <c r="C19" s="50">
        <v>138</v>
      </c>
      <c r="D19" s="1">
        <v>1.5</v>
      </c>
      <c r="E19" s="51" t="s">
        <v>20</v>
      </c>
      <c r="F19" s="49">
        <f t="shared" si="0"/>
        <v>92</v>
      </c>
    </row>
    <row r="20" spans="1:6" ht="20" customHeight="1" x14ac:dyDescent="0.25">
      <c r="A20" s="20" t="s">
        <v>27</v>
      </c>
      <c r="B20" s="20" t="s">
        <v>60</v>
      </c>
      <c r="C20" s="50">
        <v>24.5</v>
      </c>
      <c r="D20" s="1">
        <v>20</v>
      </c>
      <c r="E20" s="51" t="s">
        <v>28</v>
      </c>
      <c r="F20" s="49">
        <f t="shared" si="0"/>
        <v>1.2250000000000001</v>
      </c>
    </row>
    <row r="21" spans="1:6" ht="20" customHeight="1" x14ac:dyDescent="0.25">
      <c r="A21" s="20"/>
      <c r="B21" s="20"/>
      <c r="C21" s="50"/>
      <c r="E21" s="51"/>
      <c r="F21" s="52"/>
    </row>
    <row r="22" spans="1:6" ht="20" customHeight="1" x14ac:dyDescent="0.25"/>
  </sheetData>
  <mergeCells count="1">
    <mergeCell ref="A1:F1"/>
  </mergeCells>
  <phoneticPr fontId="2" type="noConversion"/>
  <pageMargins left="0.75" right="0.75" top="1" bottom="1" header="0" footer="0"/>
  <pageSetup scale="96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9"/>
  <sheetViews>
    <sheetView workbookViewId="0">
      <selection activeCell="H9" sqref="A6:H9"/>
    </sheetView>
  </sheetViews>
  <sheetFormatPr baseColWidth="10" defaultColWidth="10.83203125" defaultRowHeight="19" x14ac:dyDescent="0.25"/>
  <cols>
    <col min="1" max="1" width="22" style="1" customWidth="1"/>
    <col min="2" max="4" width="10.83203125" style="1"/>
    <col min="5" max="5" width="16.83203125" style="1" customWidth="1"/>
    <col min="6" max="6" width="9.33203125" style="1" customWidth="1"/>
    <col min="7" max="7" width="14.6640625" style="1" customWidth="1"/>
    <col min="8" max="8" width="13.6640625" style="1" customWidth="1"/>
    <col min="9" max="16384" width="10.83203125" style="1"/>
  </cols>
  <sheetData>
    <row r="1" spans="1:8" ht="31" x14ac:dyDescent="0.35">
      <c r="A1" s="61" t="s">
        <v>61</v>
      </c>
      <c r="B1" s="62"/>
      <c r="C1" s="62"/>
      <c r="D1" s="62"/>
      <c r="E1" s="62"/>
      <c r="F1" s="62"/>
      <c r="G1" s="62"/>
      <c r="H1" s="63"/>
    </row>
    <row r="3" spans="1:8" x14ac:dyDescent="0.25">
      <c r="A3" s="15"/>
      <c r="B3" s="16"/>
      <c r="C3" s="16" t="s">
        <v>62</v>
      </c>
      <c r="D3" s="16" t="s">
        <v>63</v>
      </c>
      <c r="E3" s="16" t="s">
        <v>64</v>
      </c>
      <c r="F3" s="19"/>
      <c r="G3" s="16" t="s">
        <v>11</v>
      </c>
      <c r="H3" s="16" t="s">
        <v>65</v>
      </c>
    </row>
    <row r="4" spans="1:8" x14ac:dyDescent="0.25">
      <c r="A4" s="46" t="s">
        <v>66</v>
      </c>
      <c r="B4" s="18" t="s">
        <v>15</v>
      </c>
      <c r="C4" s="18" t="s">
        <v>67</v>
      </c>
      <c r="D4" s="18" t="s">
        <v>68</v>
      </c>
      <c r="E4" s="18" t="s">
        <v>69</v>
      </c>
      <c r="F4" s="19"/>
      <c r="G4" s="18" t="s">
        <v>16</v>
      </c>
      <c r="H4" s="18" t="s">
        <v>69</v>
      </c>
    </row>
    <row r="6" spans="1:8" ht="21.75" customHeight="1" x14ac:dyDescent="0.25">
      <c r="A6" s="26" t="s">
        <v>25</v>
      </c>
      <c r="B6" s="28" t="s">
        <v>20</v>
      </c>
      <c r="C6" s="31">
        <v>0.55000000000000004</v>
      </c>
      <c r="D6" s="31">
        <f>C6-E6</f>
        <v>0.36818181818181822</v>
      </c>
      <c r="E6" s="31">
        <f>H6/C6</f>
        <v>0.18181818181818182</v>
      </c>
      <c r="G6" s="64">
        <f>D6/C6</f>
        <v>0.66942148760330578</v>
      </c>
      <c r="H6" s="64">
        <v>0.1</v>
      </c>
    </row>
    <row r="7" spans="1:8" ht="21.75" customHeight="1" x14ac:dyDescent="0.25">
      <c r="A7" s="26" t="s">
        <v>26</v>
      </c>
      <c r="B7" s="28" t="s">
        <v>20</v>
      </c>
      <c r="C7" s="31">
        <v>1.25</v>
      </c>
      <c r="D7" s="31">
        <f>C7-E7</f>
        <v>0.88</v>
      </c>
      <c r="E7" s="31">
        <v>0.37</v>
      </c>
      <c r="G7" s="64">
        <f t="shared" ref="G7:G9" si="0">D7/C7</f>
        <v>0.70399999999999996</v>
      </c>
      <c r="H7" s="64">
        <f>E7/C7</f>
        <v>0.29599999999999999</v>
      </c>
    </row>
    <row r="8" spans="1:8" ht="21.75" customHeight="1" x14ac:dyDescent="0.25">
      <c r="A8" s="26" t="s">
        <v>29</v>
      </c>
      <c r="B8" s="28" t="s">
        <v>20</v>
      </c>
      <c r="C8" s="31">
        <v>0.67</v>
      </c>
      <c r="D8" s="31">
        <v>0.375</v>
      </c>
      <c r="E8" s="31">
        <f>C8-D8</f>
        <v>0.29500000000000004</v>
      </c>
      <c r="G8" s="64">
        <f t="shared" si="0"/>
        <v>0.55970149253731338</v>
      </c>
      <c r="H8" s="64">
        <f t="shared" ref="H8:H9" si="1">E8/C8</f>
        <v>0.44029850746268662</v>
      </c>
    </row>
    <row r="9" spans="1:8" ht="21.75" customHeight="1" x14ac:dyDescent="0.25">
      <c r="A9" s="26" t="s">
        <v>30</v>
      </c>
      <c r="B9" s="28" t="s">
        <v>20</v>
      </c>
      <c r="C9" s="31">
        <v>2.85</v>
      </c>
      <c r="D9" s="31">
        <f>C9-E9</f>
        <v>2.3650000000000002</v>
      </c>
      <c r="E9" s="31">
        <v>0.48499999999999999</v>
      </c>
      <c r="G9" s="64">
        <f t="shared" si="0"/>
        <v>0.8298245614035088</v>
      </c>
      <c r="H9" s="64">
        <f t="shared" si="1"/>
        <v>0.17017543859649123</v>
      </c>
    </row>
  </sheetData>
  <mergeCells count="1">
    <mergeCell ref="A1:H1"/>
  </mergeCells>
  <phoneticPr fontId="2" type="noConversion"/>
  <pageMargins left="0.75" right="0.75" top="1" bottom="1" header="0" footer="0"/>
  <pageSetup scale="81" orientation="portrait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D9DCB94E6496542A1C7F2A18342BBED" ma:contentTypeVersion="3" ma:contentTypeDescription="Crear nuevo documento." ma:contentTypeScope="" ma:versionID="047ae5e83ef8c62b0812b33a2b3deaf0">
  <xsd:schema xmlns:xsd="http://www.w3.org/2001/XMLSchema" xmlns:xs="http://www.w3.org/2001/XMLSchema" xmlns:p="http://schemas.microsoft.com/office/2006/metadata/properties" xmlns:ns2="b2aac682-1362-47b8-a547-8e81845dfd9b" targetNamespace="http://schemas.microsoft.com/office/2006/metadata/properties" ma:root="true" ma:fieldsID="3b2b0da5275a99bb9d81e232906faa51" ns2:_="">
    <xsd:import namespace="b2aac682-1362-47b8-a547-8e81845dfd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aac682-1362-47b8-a547-8e81845dfd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AAC1EB8-CB92-4BD0-BDF3-D831A34137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aac682-1362-47b8-a547-8e81845dfd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A4488E1-CDE0-42CD-99A4-0652344E819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B061CD-AA14-41AA-A852-34B5D5ACB03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R. Estandar</vt:lpstr>
      <vt:lpstr>Costo unitario</vt:lpstr>
      <vt:lpstr>P. Rend</vt:lpstr>
      <vt:lpstr>Costos</vt:lpstr>
      <vt:lpstr>Rendimiento</vt:lpstr>
    </vt:vector>
  </TitlesOfParts>
  <Manager/>
  <Company>CESSA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sala1</dc:creator>
  <cp:keywords/>
  <dc:description/>
  <cp:lastModifiedBy>Mateo Ramos Velasco</cp:lastModifiedBy>
  <cp:revision/>
  <dcterms:created xsi:type="dcterms:W3CDTF">2005-07-28T16:41:46Z</dcterms:created>
  <dcterms:modified xsi:type="dcterms:W3CDTF">2026-01-15T15:49:41Z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0x010100BD9DCB94E6496542A1C7F2A18342BBED</vt:lpwstr>
  </property>
</Properties>
</file>